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<sst xmlns="http://schemas.openxmlformats.org/spreadsheetml/2006/main" count="53" uniqueCount="23">
  <si>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</si>
  <si>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</si>
  <si>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</si>
  <si>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</si>
  <si>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</si>
  <si>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</si>
  <si>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</si>
  <si>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</si>
  <si>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</si>
  <si>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</si>
  <si>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</si>
  <si>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</si>
  <si>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</si>
  <si>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</si>
  <si>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</si>
  <si>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</si>
  <si>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2019</t>
  </si>
  <si>
    <t>Rok (Year) 2019</t>
  </si>
  <si>
    <t>SALDO  (Balance) 2020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</si>
  <si>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2020</t>
    </r>
  </si>
  <si>
    <t>* Commercial cross-border exchanges of electricity for the transmission system (220 and 400 kV lines)</t>
  </si>
  <si>
    <t>OBCHODNÉ CEZHRANIČNÉ VÝMENY PS SR (SALDO, MWh) *</t>
  </si>
  <si>
    <t>Commercial cross-border exchanges of electricity for the transmission system of SR (220 and 400 kV lines)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</si>
</sst>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-1361450.7999999998</c:v>
                </c:pt>
                <c:pt idx="1">
                  <c:v>-1137378.800000001</c:v>
                </c:pt>
                <c:pt idx="2">
                  <c:v>-885483.1999999996</c:v>
                </c:pt>
                <c:pt idx="3">
                  <c:v>-851367.6</c:v>
                </c:pt>
                <c:pt idx="4">
                  <c:v>-925480.599999999</c:v>
                </c:pt>
                <c:pt idx="5">
                  <c:v>-687588.9999999998</c:v>
                </c:pt>
                <c:pt idx="6">
                  <c:v>-799827.7000000003</c:v>
                </c:pt>
                <c:pt idx="7">
                  <c:v>-808648.2000000003</c:v>
                </c:pt>
                <c:pt idx="8">
                  <c:v>-679409.900000001</c:v>
                </c:pt>
                <c:pt idx="9">
                  <c:v>-881583.9000000003</c:v>
                </c:pt>
                <c:pt idx="10">
                  <c:v>-1031758.1999999995</c:v>
                </c:pt>
                <c:pt idx="11">
                  <c:v>-825633.5999999996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-1268090.6999999983</c:v>
                </c:pt>
                <c:pt idx="1">
                  <c:v>-924928.5000000006</c:v>
                </c:pt>
                <c:pt idx="2">
                  <c:v>-755805.3</c:v>
                </c:pt>
                <c:pt idx="3">
                  <c:v>-1040962.9000000001</c:v>
                </c:pt>
                <c:pt idx="4">
                  <c:v>-843462.9999999998</c:v>
                </c:pt>
                <c:pt idx="5">
                  <c:v>-791133.8000000007</c:v>
                </c:pt>
                <c:pt idx="6">
                  <c:v>-809492.3999999991</c:v>
                </c:pt>
                <c:pt idx="7">
                  <c:v>-997729.2999999996</c:v>
                </c:pt>
                <c:pt idx="8">
                  <c:v>-1295670.7000000025</c:v>
                </c:pt>
                <c:pt idx="9">
                  <c:v>-1293628.3000000007</c:v>
                </c:pt>
                <c:pt idx="10">
                  <c:v>-728694.5999999995</c:v>
                </c:pt>
                <c:pt idx="11">
                  <c:v>-890112.2000000002</c:v>
                </c:pt>
              </c:numCache>
            </c:numRef>
          </c:val>
        </c:ser>
        <c:axId val="11220877"/>
        <c:axId val="33879030"/>
      </c:bar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3879030"/>
        <c:crosses val="autoZero"/>
        <c:auto val="1"/>
        <c:lblOffset val="0"/>
        <c:tickLblSkip val="1"/>
        <c:noMultiLvlLbl val="0"/>
      </c:catAx>
      <c:valAx>
        <c:axId val="33879030"/>
        <c:scaling>
          <c:orientation val="minMax"/>
          <c:min val="-1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898064.4999999999</c:v>
                </c:pt>
                <c:pt idx="1">
                  <c:v>879400.3000000002</c:v>
                </c:pt>
                <c:pt idx="2">
                  <c:v>588191.0000000002</c:v>
                </c:pt>
                <c:pt idx="3">
                  <c:v>722216.6999999998</c:v>
                </c:pt>
                <c:pt idx="4">
                  <c:v>873135.3999999999</c:v>
                </c:pt>
                <c:pt idx="5">
                  <c:v>700890.6000000002</c:v>
                </c:pt>
                <c:pt idx="6">
                  <c:v>755620.7000000003</c:v>
                </c:pt>
                <c:pt idx="7">
                  <c:v>798430.9999999993</c:v>
                </c:pt>
                <c:pt idx="8">
                  <c:v>524768.7999999998</c:v>
                </c:pt>
                <c:pt idx="9">
                  <c:v>651868.1000000002</c:v>
                </c:pt>
                <c:pt idx="10">
                  <c:v>800951.3999999999</c:v>
                </c:pt>
                <c:pt idx="11">
                  <c:v>658429.2000000005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920079.7999999998</c:v>
                </c:pt>
                <c:pt idx="1">
                  <c:v>735300.6</c:v>
                </c:pt>
                <c:pt idx="2">
                  <c:v>738270.5999999999</c:v>
                </c:pt>
                <c:pt idx="3">
                  <c:v>740261.4999999999</c:v>
                </c:pt>
                <c:pt idx="4">
                  <c:v>859093.7999999993</c:v>
                </c:pt>
                <c:pt idx="5">
                  <c:v>557685.9999999999</c:v>
                </c:pt>
                <c:pt idx="6">
                  <c:v>449032.6</c:v>
                </c:pt>
                <c:pt idx="7">
                  <c:v>748674.1</c:v>
                </c:pt>
                <c:pt idx="8">
                  <c:v>895485.7999999997</c:v>
                </c:pt>
                <c:pt idx="9">
                  <c:v>855083.2999999997</c:v>
                </c:pt>
                <c:pt idx="10">
                  <c:v>482412.19999999995</c:v>
                </c:pt>
                <c:pt idx="11">
                  <c:v>625570.5999999997</c:v>
                </c:pt>
              </c:numCache>
            </c:numRef>
          </c:val>
        </c:ser>
        <c:axId val="36475815"/>
        <c:axId val="59846880"/>
      </c:bar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9846880"/>
        <c:crosses val="autoZero"/>
        <c:auto val="1"/>
        <c:lblOffset val="0"/>
        <c:tickLblSkip val="1"/>
        <c:noMultiLvlLbl val="0"/>
      </c:catAx>
      <c:valAx>
        <c:axId val="59846880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-116038</c:v>
                </c:pt>
                <c:pt idx="1">
                  <c:v>40931</c:v>
                </c:pt>
                <c:pt idx="2">
                  <c:v>31708</c:v>
                </c:pt>
                <c:pt idx="3">
                  <c:v>32505</c:v>
                </c:pt>
                <c:pt idx="4">
                  <c:v>32111</c:v>
                </c:pt>
                <c:pt idx="5">
                  <c:v>53223</c:v>
                </c:pt>
                <c:pt idx="6">
                  <c:v>61766</c:v>
                </c:pt>
                <c:pt idx="7">
                  <c:v>39325</c:v>
                </c:pt>
                <c:pt idx="8">
                  <c:v>16195</c:v>
                </c:pt>
                <c:pt idx="9">
                  <c:v>31571</c:v>
                </c:pt>
                <c:pt idx="10">
                  <c:v>16119</c:v>
                </c:pt>
                <c:pt idx="11">
                  <c:v>-6898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-90673</c:v>
                </c:pt>
                <c:pt idx="1">
                  <c:v>6890</c:v>
                </c:pt>
                <c:pt idx="2">
                  <c:v>8793</c:v>
                </c:pt>
                <c:pt idx="3">
                  <c:v>3200</c:v>
                </c:pt>
                <c:pt idx="4">
                  <c:v>19044</c:v>
                </c:pt>
                <c:pt idx="5">
                  <c:v>9761</c:v>
                </c:pt>
                <c:pt idx="6">
                  <c:v>14111</c:v>
                </c:pt>
                <c:pt idx="7">
                  <c:v>26133</c:v>
                </c:pt>
                <c:pt idx="8">
                  <c:v>5147</c:v>
                </c:pt>
                <c:pt idx="9">
                  <c:v>3142</c:v>
                </c:pt>
                <c:pt idx="10">
                  <c:v>22630</c:v>
                </c:pt>
                <c:pt idx="11">
                  <c:v>-40412</c:v>
                </c:pt>
              </c:numCache>
            </c:numRef>
          </c:val>
        </c:ser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5759082"/>
        <c:crosses val="autoZero"/>
        <c:auto val="1"/>
        <c:lblOffset val="0"/>
        <c:tickLblSkip val="1"/>
        <c:noMultiLvlLbl val="0"/>
      </c:catAx>
      <c:valAx>
        <c:axId val="15759082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328616</c:v>
                </c:pt>
                <c:pt idx="1">
                  <c:v>270412</c:v>
                </c:pt>
                <c:pt idx="2">
                  <c:v>309432</c:v>
                </c:pt>
                <c:pt idx="3">
                  <c:v>102937</c:v>
                </c:pt>
                <c:pt idx="4">
                  <c:v>14424</c:v>
                </c:pt>
                <c:pt idx="5">
                  <c:v>8008</c:v>
                </c:pt>
                <c:pt idx="6">
                  <c:v>7832</c:v>
                </c:pt>
                <c:pt idx="7">
                  <c:v>16856</c:v>
                </c:pt>
                <c:pt idx="8">
                  <c:v>31367</c:v>
                </c:pt>
                <c:pt idx="9">
                  <c:v>104010</c:v>
                </c:pt>
                <c:pt idx="10">
                  <c:v>142378</c:v>
                </c:pt>
                <c:pt idx="11">
                  <c:v>96193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196983</c:v>
                </c:pt>
                <c:pt idx="1">
                  <c:v>41381</c:v>
                </c:pt>
                <c:pt idx="2">
                  <c:v>33513</c:v>
                </c:pt>
                <c:pt idx="3">
                  <c:v>67113</c:v>
                </c:pt>
                <c:pt idx="4">
                  <c:v>6423</c:v>
                </c:pt>
                <c:pt idx="5">
                  <c:v>78010</c:v>
                </c:pt>
                <c:pt idx="6">
                  <c:v>150203</c:v>
                </c:pt>
                <c:pt idx="7">
                  <c:v>147222</c:v>
                </c:pt>
                <c:pt idx="8">
                  <c:v>124566</c:v>
                </c:pt>
                <c:pt idx="9">
                  <c:v>150973</c:v>
                </c:pt>
                <c:pt idx="10">
                  <c:v>164976</c:v>
                </c:pt>
                <c:pt idx="11">
                  <c:v>170806</c:v>
                </c:pt>
              </c:numCache>
            </c:numRef>
          </c:val>
        </c:ser>
        <c:axId val="7614011"/>
        <c:axId val="1417236"/>
      </c:bar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417236"/>
        <c:crosses val="autoZero"/>
        <c:auto val="1"/>
        <c:lblOffset val="0"/>
        <c:tickLblSkip val="1"/>
        <c:noMultiLvlLbl val="0"/>
      </c:catAx>
      <c:valAx>
        <c:axId val="1417236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0.1835</cdr:x>
      <cdr:y>0.1715</cdr:y>
    </cdr:from>
    <cdr:to>
      <cdr:x>0.3555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95375" y="552450"/>
          <a:ext cx="103822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8</xdr:col>
      <xdr:colOff>571500</xdr:colOff>
      <xdr:row>21</xdr:row>
      <xdr:rowOff>47625</xdr:rowOff>
    </xdr:to>
    <xdr:graphicFrame>
      <xdr:nvGraphicFramePr>
        <xdr:cNvPr id="1" name="Graf 1"/>
        <xdr:cNvGraphicFramePr/>
      </xdr:nvGraphicFramePr>
      <xdr:xfrm>
        <a:off x="28575" y="276225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21</xdr:row>
      <xdr:rowOff>104775</xdr:rowOff>
    </xdr:from>
    <xdr:to>
      <xdr:col>8</xdr:col>
      <xdr:colOff>581025</xdr:colOff>
      <xdr:row>41</xdr:row>
      <xdr:rowOff>114300</xdr:rowOff>
    </xdr:to>
    <xdr:graphicFrame>
      <xdr:nvGraphicFramePr>
        <xdr:cNvPr id="2" name="Graf 2"/>
        <xdr:cNvGraphicFramePr/>
      </xdr:nvGraphicFramePr>
      <xdr:xfrm>
        <a:off x="47625" y="3581400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1</xdr:row>
      <xdr:rowOff>38100</xdr:rowOff>
    </xdr:from>
    <xdr:to>
      <xdr:col>17</xdr:col>
      <xdr:colOff>542925</xdr:colOff>
      <xdr:row>21</xdr:row>
      <xdr:rowOff>47625</xdr:rowOff>
    </xdr:to>
    <xdr:graphicFrame>
      <xdr:nvGraphicFramePr>
        <xdr:cNvPr id="3" name="Graf 3"/>
        <xdr:cNvGraphicFramePr/>
      </xdr:nvGraphicFramePr>
      <xdr:xfrm>
        <a:off x="6153150" y="276225"/>
        <a:ext cx="60483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21</xdr:row>
      <xdr:rowOff>114300</xdr:rowOff>
    </xdr:from>
    <xdr:to>
      <xdr:col>17</xdr:col>
      <xdr:colOff>533400</xdr:colOff>
      <xdr:row>41</xdr:row>
      <xdr:rowOff>133350</xdr:rowOff>
    </xdr:to>
    <xdr:graphicFrame>
      <xdr:nvGraphicFramePr>
        <xdr:cNvPr id="4" name="Graf 4"/>
        <xdr:cNvGraphicFramePr/>
      </xdr:nvGraphicFramePr>
      <xdr:xfrm>
        <a:off x="6162675" y="3590925"/>
        <a:ext cx="60293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J22" sqref="J22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.75" thickBot="1">
      <c r="A3" s="110" t="s">
        <v>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.7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41189.3</v>
      </c>
      <c r="C6" s="12">
        <v>1402640.0999999999</v>
      </c>
      <c r="D6" s="11">
        <v>915168.7999999999</v>
      </c>
      <c r="E6" s="12">
        <v>17104.300000000003</v>
      </c>
      <c r="F6" s="11">
        <v>8544</v>
      </c>
      <c r="G6" s="13">
        <v>124582</v>
      </c>
      <c r="H6" s="11">
        <v>329107</v>
      </c>
      <c r="I6" s="13">
        <v>491</v>
      </c>
      <c r="J6" s="25">
        <f aca="true" t="shared" si="0" ref="J6:J13">+B6+D6+F6+H6</f>
        <v>1294009.1</v>
      </c>
      <c r="K6" s="25">
        <f aca="true" t="shared" si="1" ref="K6:K13">+C6+E6+G6+I6</f>
        <v>1544817.4</v>
      </c>
      <c r="L6" s="26">
        <f>J6-K6</f>
        <v>-250808.2999999998</v>
      </c>
      <c r="P6" s="45"/>
      <c r="Q6" s="45"/>
    </row>
    <row r="7" spans="1:17" ht="12.75">
      <c r="A7" s="4">
        <v>2</v>
      </c>
      <c r="B7" s="11">
        <v>40182.200000000004</v>
      </c>
      <c r="C7" s="12">
        <v>1177561.000000001</v>
      </c>
      <c r="D7" s="11">
        <v>881217.1000000002</v>
      </c>
      <c r="E7" s="12">
        <v>1816.8000000000002</v>
      </c>
      <c r="F7" s="11">
        <v>51111</v>
      </c>
      <c r="G7" s="13">
        <v>10180</v>
      </c>
      <c r="H7" s="11">
        <v>270412</v>
      </c>
      <c r="I7" s="13">
        <v>0</v>
      </c>
      <c r="J7" s="25">
        <f t="shared" si="0"/>
        <v>1242922.3000000003</v>
      </c>
      <c r="K7" s="25">
        <f t="shared" si="1"/>
        <v>1189557.800000001</v>
      </c>
      <c r="L7" s="26">
        <f>J7-K7</f>
        <v>53364.4999999993</v>
      </c>
      <c r="P7" s="45"/>
      <c r="Q7" s="45"/>
    </row>
    <row r="8" spans="1:17" ht="13.5" thickBot="1">
      <c r="A8" s="1">
        <v>3</v>
      </c>
      <c r="B8" s="14">
        <v>69745</v>
      </c>
      <c r="C8" s="15">
        <v>955228.1999999996</v>
      </c>
      <c r="D8" s="14">
        <v>614614.5000000002</v>
      </c>
      <c r="E8" s="15">
        <v>26423.5</v>
      </c>
      <c r="F8" s="14">
        <v>37743</v>
      </c>
      <c r="G8" s="16">
        <v>6035</v>
      </c>
      <c r="H8" s="14">
        <v>309432</v>
      </c>
      <c r="I8" s="15">
        <v>0</v>
      </c>
      <c r="J8" s="27">
        <f>B8+D8+F8+H8</f>
        <v>1031534.5000000002</v>
      </c>
      <c r="K8" s="28">
        <f t="shared" si="1"/>
        <v>987686.6999999996</v>
      </c>
      <c r="L8" s="29">
        <f>J8-K8</f>
        <v>43847.80000000063</v>
      </c>
      <c r="P8" s="45"/>
      <c r="Q8" s="45"/>
    </row>
    <row r="9" spans="1:17" ht="12.75">
      <c r="A9" s="4">
        <v>4</v>
      </c>
      <c r="B9" s="11">
        <v>71415.09999999996</v>
      </c>
      <c r="C9" s="12">
        <v>922782.7</v>
      </c>
      <c r="D9" s="11">
        <v>744720.1999999998</v>
      </c>
      <c r="E9" s="12">
        <v>22503.5</v>
      </c>
      <c r="F9" s="11">
        <v>37094</v>
      </c>
      <c r="G9" s="13">
        <v>4589</v>
      </c>
      <c r="H9" s="11">
        <v>102937</v>
      </c>
      <c r="I9" s="12">
        <v>0</v>
      </c>
      <c r="J9" s="30">
        <f t="shared" si="0"/>
        <v>956166.2999999998</v>
      </c>
      <c r="K9" s="25">
        <f t="shared" si="1"/>
        <v>949875.2</v>
      </c>
      <c r="L9" s="26">
        <f>J9-K9</f>
        <v>6291.09999999986</v>
      </c>
      <c r="P9" s="45"/>
      <c r="Q9" s="45"/>
    </row>
    <row r="10" spans="1:17" ht="12.75">
      <c r="A10" s="4">
        <v>5</v>
      </c>
      <c r="B10" s="30">
        <v>38848.3</v>
      </c>
      <c r="C10" s="25">
        <v>964328.8999999991</v>
      </c>
      <c r="D10" s="30">
        <v>889022.7</v>
      </c>
      <c r="E10" s="25">
        <v>15887.300000000003</v>
      </c>
      <c r="F10" s="30">
        <v>32311</v>
      </c>
      <c r="G10" s="26">
        <v>200</v>
      </c>
      <c r="H10" s="30">
        <v>14424</v>
      </c>
      <c r="I10" s="25">
        <v>0</v>
      </c>
      <c r="J10" s="30">
        <f t="shared" si="0"/>
        <v>974606</v>
      </c>
      <c r="K10" s="25">
        <f t="shared" si="1"/>
        <v>980416.1999999991</v>
      </c>
      <c r="L10" s="26">
        <f>J10-K10</f>
        <v>-5810.1999999991385</v>
      </c>
      <c r="P10" s="45"/>
      <c r="Q10" s="45"/>
    </row>
    <row r="11" spans="1:17" ht="13.5" thickBot="1">
      <c r="A11" s="4">
        <v>6</v>
      </c>
      <c r="B11" s="11">
        <v>133008.10000000003</v>
      </c>
      <c r="C11" s="12">
        <v>820597.0999999997</v>
      </c>
      <c r="D11" s="11">
        <v>745690.6000000002</v>
      </c>
      <c r="E11" s="12">
        <v>44800.00000000001</v>
      </c>
      <c r="F11" s="11">
        <v>53223</v>
      </c>
      <c r="G11" s="13">
        <v>0</v>
      </c>
      <c r="H11" s="11">
        <v>8008</v>
      </c>
      <c r="I11" s="13">
        <v>0</v>
      </c>
      <c r="J11" s="25">
        <f t="shared" si="0"/>
        <v>939929.7000000002</v>
      </c>
      <c r="K11" s="25">
        <f t="shared" si="1"/>
        <v>865397.0999999997</v>
      </c>
      <c r="L11" s="29">
        <f aca="true" t="shared" si="2" ref="L11:L17">J11-K11</f>
        <v>74532.60000000044</v>
      </c>
      <c r="P11" s="45"/>
      <c r="Q11" s="45"/>
    </row>
    <row r="12" spans="1:17" ht="12.75">
      <c r="A12" s="9">
        <v>7</v>
      </c>
      <c r="B12" s="17">
        <v>86283.69999999998</v>
      </c>
      <c r="C12" s="18">
        <v>886111.4000000003</v>
      </c>
      <c r="D12" s="17">
        <v>788447.6000000003</v>
      </c>
      <c r="E12" s="18">
        <v>32826.899999999994</v>
      </c>
      <c r="F12" s="17">
        <v>62275</v>
      </c>
      <c r="G12" s="19">
        <v>509</v>
      </c>
      <c r="H12" s="17">
        <v>9726</v>
      </c>
      <c r="I12" s="19">
        <v>1894</v>
      </c>
      <c r="J12" s="31">
        <f t="shared" si="0"/>
        <v>946732.3000000003</v>
      </c>
      <c r="K12" s="31">
        <f t="shared" si="1"/>
        <v>921341.3000000003</v>
      </c>
      <c r="L12" s="26">
        <f t="shared" si="2"/>
        <v>25391</v>
      </c>
      <c r="P12" s="45"/>
      <c r="Q12" s="45"/>
    </row>
    <row r="13" spans="1:17" ht="12.75">
      <c r="A13" s="4">
        <v>8</v>
      </c>
      <c r="B13" s="11">
        <v>73120.6</v>
      </c>
      <c r="C13" s="12">
        <v>881768.8000000003</v>
      </c>
      <c r="D13" s="11">
        <v>825830.3999999993</v>
      </c>
      <c r="E13" s="12">
        <v>27399.4</v>
      </c>
      <c r="F13" s="11">
        <v>40604</v>
      </c>
      <c r="G13" s="13">
        <v>1279</v>
      </c>
      <c r="H13" s="11">
        <v>17536</v>
      </c>
      <c r="I13" s="13">
        <v>680</v>
      </c>
      <c r="J13" s="25">
        <f t="shared" si="0"/>
        <v>957090.9999999993</v>
      </c>
      <c r="K13" s="25">
        <f t="shared" si="1"/>
        <v>911127.2000000003</v>
      </c>
      <c r="L13" s="26">
        <f t="shared" si="2"/>
        <v>45963.799999999</v>
      </c>
      <c r="P13" s="45"/>
      <c r="Q13" s="45"/>
    </row>
    <row r="14" spans="1:17" ht="13.5" thickBot="1">
      <c r="A14" s="10">
        <v>9</v>
      </c>
      <c r="B14" s="14">
        <v>115486.2</v>
      </c>
      <c r="C14" s="15">
        <v>794896.1000000009</v>
      </c>
      <c r="D14" s="14">
        <v>597194.0999999999</v>
      </c>
      <c r="E14" s="15">
        <v>72425.29999999999</v>
      </c>
      <c r="F14" s="14">
        <v>16840</v>
      </c>
      <c r="G14" s="16">
        <v>645</v>
      </c>
      <c r="H14" s="14">
        <v>43597</v>
      </c>
      <c r="I14" s="16">
        <v>12230</v>
      </c>
      <c r="J14" s="27">
        <f aca="true" t="shared" si="3" ref="J14:K17">+B14+D14+F14+H14</f>
        <v>773117.2999999998</v>
      </c>
      <c r="K14" s="28">
        <f t="shared" si="3"/>
        <v>880196.4000000008</v>
      </c>
      <c r="L14" s="29">
        <f t="shared" si="2"/>
        <v>-107079.10000000102</v>
      </c>
      <c r="P14" s="45"/>
      <c r="Q14" s="45"/>
    </row>
    <row r="15" spans="1:17" ht="12.75">
      <c r="A15" s="4">
        <v>10</v>
      </c>
      <c r="B15" s="11">
        <v>78800.80000000003</v>
      </c>
      <c r="C15" s="12">
        <v>960384.7000000003</v>
      </c>
      <c r="D15" s="11">
        <v>686209.9000000003</v>
      </c>
      <c r="E15" s="12">
        <v>34341.799999999996</v>
      </c>
      <c r="F15" s="11">
        <v>31801</v>
      </c>
      <c r="G15" s="13">
        <v>230</v>
      </c>
      <c r="H15" s="11">
        <v>105146</v>
      </c>
      <c r="I15" s="13">
        <v>1136</v>
      </c>
      <c r="J15" s="25">
        <f>+B15+D15+F15+H15</f>
        <v>901957.7000000003</v>
      </c>
      <c r="K15" s="25">
        <f>+C15+E15+G15+I15</f>
        <v>996092.5000000003</v>
      </c>
      <c r="L15" s="26">
        <f>J15-K15</f>
        <v>-94134.80000000005</v>
      </c>
      <c r="P15" s="45"/>
      <c r="Q15" s="45"/>
    </row>
    <row r="16" spans="1:17" ht="12.75">
      <c r="A16" s="4">
        <v>11</v>
      </c>
      <c r="B16" s="11">
        <v>33572.2</v>
      </c>
      <c r="C16" s="12">
        <v>1065330.3999999994</v>
      </c>
      <c r="D16" s="11">
        <v>812223.7999999999</v>
      </c>
      <c r="E16" s="12">
        <v>11272.4</v>
      </c>
      <c r="F16" s="11">
        <v>26744</v>
      </c>
      <c r="G16" s="13">
        <v>10625</v>
      </c>
      <c r="H16" s="11">
        <v>145196</v>
      </c>
      <c r="I16" s="13">
        <v>2818</v>
      </c>
      <c r="J16" s="25">
        <f t="shared" si="3"/>
        <v>1017735.9999999999</v>
      </c>
      <c r="K16" s="25">
        <f t="shared" si="3"/>
        <v>1090045.7999999993</v>
      </c>
      <c r="L16" s="26">
        <f t="shared" si="2"/>
        <v>-72309.79999999946</v>
      </c>
      <c r="P16" s="45"/>
      <c r="Q16" s="45"/>
    </row>
    <row r="17" spans="1:17" ht="12.75">
      <c r="A17" s="5">
        <v>12</v>
      </c>
      <c r="B17" s="20">
        <v>106471.20000000001</v>
      </c>
      <c r="C17" s="21">
        <v>932104.7999999996</v>
      </c>
      <c r="D17" s="20">
        <v>707913.5000000005</v>
      </c>
      <c r="E17" s="21">
        <v>49484.29999999998</v>
      </c>
      <c r="F17" s="20">
        <v>20078</v>
      </c>
      <c r="G17" s="22">
        <v>26976</v>
      </c>
      <c r="H17" s="20">
        <v>118233</v>
      </c>
      <c r="I17" s="22">
        <v>22040</v>
      </c>
      <c r="J17" s="23">
        <f t="shared" si="3"/>
        <v>952695.7000000004</v>
      </c>
      <c r="K17" s="23">
        <f t="shared" si="3"/>
        <v>1030605.0999999995</v>
      </c>
      <c r="L17" s="24">
        <f t="shared" si="2"/>
        <v>-77909.39999999909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888122.7</v>
      </c>
      <c r="C18" s="90">
        <f t="shared" si="4"/>
        <v>11763734.200000001</v>
      </c>
      <c r="D18" s="89">
        <f t="shared" si="4"/>
        <v>9208253.200000001</v>
      </c>
      <c r="E18" s="90">
        <f t="shared" si="4"/>
        <v>356285.5</v>
      </c>
      <c r="F18" s="89">
        <f t="shared" si="4"/>
        <v>418368</v>
      </c>
      <c r="G18" s="90">
        <f t="shared" si="4"/>
        <v>185850</v>
      </c>
      <c r="H18" s="89">
        <f t="shared" si="4"/>
        <v>1473754</v>
      </c>
      <c r="I18" s="90">
        <f t="shared" si="4"/>
        <v>41289</v>
      </c>
      <c r="J18" s="89">
        <f t="shared" si="4"/>
        <v>11988497.900000002</v>
      </c>
      <c r="K18" s="91">
        <f t="shared" si="4"/>
        <v>12347158.7</v>
      </c>
      <c r="L18" s="90">
        <f t="shared" si="4"/>
        <v>-358660.79999999935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13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18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-1361450.7999999998</v>
      </c>
      <c r="C23" s="33">
        <f>D6-E6</f>
        <v>898064.4999999999</v>
      </c>
      <c r="D23" s="34">
        <f>F6-G6</f>
        <v>-116038</v>
      </c>
      <c r="E23" s="33">
        <f>H6-I6</f>
        <v>328616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-1137378.800000001</v>
      </c>
      <c r="C24" s="33">
        <f aca="true" t="shared" si="6" ref="C24:C34">D7-E7</f>
        <v>879400.3000000002</v>
      </c>
      <c r="D24" s="34">
        <f aca="true" t="shared" si="7" ref="D24:D34">F7-G7</f>
        <v>40931</v>
      </c>
      <c r="E24" s="33">
        <f aca="true" t="shared" si="8" ref="E24:E34">H7-I7</f>
        <v>270412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-885483.1999999996</v>
      </c>
      <c r="C25" s="36">
        <f t="shared" si="6"/>
        <v>588191.0000000002</v>
      </c>
      <c r="D25" s="37">
        <f t="shared" si="7"/>
        <v>31708</v>
      </c>
      <c r="E25" s="36">
        <f t="shared" si="8"/>
        <v>309432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-851367.6</v>
      </c>
      <c r="C26" s="33">
        <f t="shared" si="6"/>
        <v>722216.6999999998</v>
      </c>
      <c r="D26" s="34">
        <f t="shared" si="7"/>
        <v>32505</v>
      </c>
      <c r="E26" s="33">
        <f t="shared" si="8"/>
        <v>102937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-925480.599999999</v>
      </c>
      <c r="C27" s="33">
        <f t="shared" si="6"/>
        <v>873135.3999999999</v>
      </c>
      <c r="D27" s="34">
        <f t="shared" si="7"/>
        <v>32111</v>
      </c>
      <c r="E27" s="33">
        <f t="shared" si="8"/>
        <v>14424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-687588.9999999998</v>
      </c>
      <c r="C28" s="36">
        <f t="shared" si="6"/>
        <v>700890.6000000002</v>
      </c>
      <c r="D28" s="37">
        <f t="shared" si="7"/>
        <v>53223</v>
      </c>
      <c r="E28" s="36">
        <f t="shared" si="8"/>
        <v>8008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-799827.7000000003</v>
      </c>
      <c r="C29" s="33">
        <f t="shared" si="6"/>
        <v>755620.7000000003</v>
      </c>
      <c r="D29" s="34">
        <f t="shared" si="7"/>
        <v>61766</v>
      </c>
      <c r="E29" s="33">
        <f t="shared" si="8"/>
        <v>7832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-808648.2000000003</v>
      </c>
      <c r="C30" s="33">
        <f t="shared" si="6"/>
        <v>798430.9999999993</v>
      </c>
      <c r="D30" s="34">
        <f t="shared" si="7"/>
        <v>39325</v>
      </c>
      <c r="E30" s="33">
        <f t="shared" si="8"/>
        <v>16856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-679409.900000001</v>
      </c>
      <c r="C31" s="36">
        <f t="shared" si="6"/>
        <v>524768.7999999998</v>
      </c>
      <c r="D31" s="37">
        <f t="shared" si="7"/>
        <v>16195</v>
      </c>
      <c r="E31" s="36">
        <f t="shared" si="8"/>
        <v>31367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-881583.9000000003</v>
      </c>
      <c r="C32" s="33">
        <f t="shared" si="6"/>
        <v>651868.1000000002</v>
      </c>
      <c r="D32" s="34">
        <f t="shared" si="7"/>
        <v>31571</v>
      </c>
      <c r="E32" s="33">
        <f t="shared" si="8"/>
        <v>104010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-1031758.1999999995</v>
      </c>
      <c r="C33" s="33">
        <f t="shared" si="6"/>
        <v>800951.3999999999</v>
      </c>
      <c r="D33" s="34">
        <f t="shared" si="7"/>
        <v>16119</v>
      </c>
      <c r="E33" s="33">
        <f t="shared" si="8"/>
        <v>142378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-825633.5999999996</v>
      </c>
      <c r="C34" s="36">
        <f t="shared" si="6"/>
        <v>658429.2000000005</v>
      </c>
      <c r="D34" s="37">
        <f t="shared" si="7"/>
        <v>-6898</v>
      </c>
      <c r="E34" s="36">
        <f t="shared" si="8"/>
        <v>96193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-10875611.5</v>
      </c>
      <c r="C35" s="39">
        <f>SUM(C23:C34)</f>
        <v>8851967.700000001</v>
      </c>
      <c r="D35" s="40">
        <f>SUM(D23:D34)</f>
        <v>232518</v>
      </c>
      <c r="E35" s="87">
        <f>SUM(E23:E34)</f>
        <v>1432465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16</v>
      </c>
      <c r="C38" s="96"/>
      <c r="D38" s="96"/>
      <c r="E38" s="97"/>
      <c r="G38" s="95" t="s">
        <v>17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-1268090.6999999983</v>
      </c>
      <c r="C40" s="33">
        <v>920079.7999999998</v>
      </c>
      <c r="D40" s="34">
        <v>-90673</v>
      </c>
      <c r="E40" s="33">
        <v>196983</v>
      </c>
      <c r="G40" s="30">
        <v>1176283.6999999997</v>
      </c>
      <c r="H40" s="26">
        <v>1417984.5999999982</v>
      </c>
      <c r="I40" s="26">
        <f>G40-H40</f>
        <v>-241700.8999999985</v>
      </c>
      <c r="J40" s="45"/>
    </row>
    <row r="41" spans="1:10" ht="12.75">
      <c r="A41" s="75">
        <v>2</v>
      </c>
      <c r="B41" s="32">
        <v>-924928.5000000006</v>
      </c>
      <c r="C41" s="33">
        <v>735300.6</v>
      </c>
      <c r="D41" s="34">
        <v>6890</v>
      </c>
      <c r="E41" s="33">
        <v>41381</v>
      </c>
      <c r="G41" s="30">
        <v>893511.2</v>
      </c>
      <c r="H41" s="26">
        <v>1034868.1000000006</v>
      </c>
      <c r="I41" s="26">
        <f>G41-H41</f>
        <v>-141356.9000000006</v>
      </c>
      <c r="J41" s="45"/>
    </row>
    <row r="42" spans="1:10" ht="13.5" thickBot="1">
      <c r="A42" s="69">
        <v>3</v>
      </c>
      <c r="B42" s="35">
        <v>-755805.3</v>
      </c>
      <c r="C42" s="36">
        <v>738270.5999999999</v>
      </c>
      <c r="D42" s="37">
        <v>8793</v>
      </c>
      <c r="E42" s="36">
        <v>33513</v>
      </c>
      <c r="G42" s="27">
        <v>882004.5999999999</v>
      </c>
      <c r="H42" s="29">
        <v>857233.3</v>
      </c>
      <c r="I42" s="29">
        <f>G42-H42</f>
        <v>24771.299999999814</v>
      </c>
      <c r="J42" s="45"/>
    </row>
    <row r="43" spans="1:10" ht="12.75">
      <c r="A43" s="75">
        <v>4</v>
      </c>
      <c r="B43" s="32">
        <v>-1040962.9000000001</v>
      </c>
      <c r="C43" s="33">
        <v>740261.4999999999</v>
      </c>
      <c r="D43" s="34">
        <v>3200</v>
      </c>
      <c r="E43" s="33">
        <v>67113</v>
      </c>
      <c r="G43" s="30">
        <v>889459.4999999999</v>
      </c>
      <c r="H43" s="26">
        <v>1119847.9000000001</v>
      </c>
      <c r="I43" s="26">
        <f>G43-H43</f>
        <v>-230388.40000000026</v>
      </c>
      <c r="J43" s="45"/>
    </row>
    <row r="44" spans="1:10" ht="12.75">
      <c r="A44" s="75">
        <v>5</v>
      </c>
      <c r="B44" s="32">
        <v>-843462.9999999998</v>
      </c>
      <c r="C44" s="33">
        <v>859093.7999999993</v>
      </c>
      <c r="D44" s="34">
        <v>19044</v>
      </c>
      <c r="E44" s="33">
        <v>6423</v>
      </c>
      <c r="G44" s="30">
        <v>993994.4999999993</v>
      </c>
      <c r="H44" s="26">
        <v>952896.6999999997</v>
      </c>
      <c r="I44" s="26">
        <f>G44-H44</f>
        <v>41097.79999999958</v>
      </c>
      <c r="J44" s="45"/>
    </row>
    <row r="45" spans="1:10" ht="13.5" thickBot="1">
      <c r="A45" s="75">
        <v>6</v>
      </c>
      <c r="B45" s="35">
        <v>-791133.8000000007</v>
      </c>
      <c r="C45" s="36">
        <v>557685.9999999999</v>
      </c>
      <c r="D45" s="37">
        <v>9761</v>
      </c>
      <c r="E45" s="36">
        <v>78010</v>
      </c>
      <c r="G45" s="27">
        <v>770938.7</v>
      </c>
      <c r="H45" s="29">
        <v>916615.5000000008</v>
      </c>
      <c r="I45" s="29">
        <f aca="true" t="shared" si="9" ref="I45:I51">G45-H45</f>
        <v>-145676.80000000086</v>
      </c>
      <c r="J45" s="45"/>
    </row>
    <row r="46" spans="1:10" ht="12.75">
      <c r="A46" s="74">
        <v>7</v>
      </c>
      <c r="B46" s="32">
        <v>-809492.3999999991</v>
      </c>
      <c r="C46" s="33">
        <v>449032.6</v>
      </c>
      <c r="D46" s="34">
        <v>14111</v>
      </c>
      <c r="E46" s="33">
        <v>150203</v>
      </c>
      <c r="G46" s="30">
        <v>666540.8999999999</v>
      </c>
      <c r="H46" s="26">
        <v>862686.699999999</v>
      </c>
      <c r="I46" s="26">
        <f t="shared" si="9"/>
        <v>-196145.79999999912</v>
      </c>
      <c r="J46" s="45"/>
    </row>
    <row r="47" spans="1:10" ht="12.75">
      <c r="A47" s="75">
        <v>8</v>
      </c>
      <c r="B47" s="32">
        <v>-997729.2999999996</v>
      </c>
      <c r="C47" s="33">
        <v>748674.1</v>
      </c>
      <c r="D47" s="34">
        <v>26133</v>
      </c>
      <c r="E47" s="33">
        <v>147222</v>
      </c>
      <c r="G47" s="30">
        <v>974186.6</v>
      </c>
      <c r="H47" s="26">
        <v>1049886.7999999996</v>
      </c>
      <c r="I47" s="26">
        <f t="shared" si="9"/>
        <v>-75700.1999999996</v>
      </c>
      <c r="J47" s="45"/>
    </row>
    <row r="48" spans="1:10" ht="13.5" thickBot="1">
      <c r="A48" s="69">
        <v>9</v>
      </c>
      <c r="B48" s="35">
        <v>-1295670.7000000025</v>
      </c>
      <c r="C48" s="36">
        <v>895485.7999999997</v>
      </c>
      <c r="D48" s="37">
        <v>5147</v>
      </c>
      <c r="E48" s="36">
        <v>124566</v>
      </c>
      <c r="G48" s="27">
        <v>1076520.7999999998</v>
      </c>
      <c r="H48" s="29">
        <v>1346992.7000000025</v>
      </c>
      <c r="I48" s="29">
        <f t="shared" si="9"/>
        <v>-270471.9000000027</v>
      </c>
      <c r="J48" s="45"/>
    </row>
    <row r="49" spans="1:10" ht="12.75">
      <c r="A49" s="75">
        <v>10</v>
      </c>
      <c r="B49" s="32">
        <v>-1293628.3000000007</v>
      </c>
      <c r="C49" s="33">
        <v>855083.2999999997</v>
      </c>
      <c r="D49" s="34">
        <v>3142</v>
      </c>
      <c r="E49" s="33">
        <v>150973</v>
      </c>
      <c r="G49" s="30">
        <v>1052064.5999999996</v>
      </c>
      <c r="H49" s="26">
        <v>1336494.6000000008</v>
      </c>
      <c r="I49" s="26">
        <f>G49-H49</f>
        <v>-284430.00000000116</v>
      </c>
      <c r="J49" s="45"/>
    </row>
    <row r="50" spans="1:10" ht="12.75">
      <c r="A50" s="75">
        <v>11</v>
      </c>
      <c r="B50" s="32">
        <v>-728694.5999999995</v>
      </c>
      <c r="C50" s="33">
        <v>482412.19999999995</v>
      </c>
      <c r="D50" s="34">
        <v>22630</v>
      </c>
      <c r="E50" s="33">
        <v>164976</v>
      </c>
      <c r="G50" s="30">
        <v>827933.7999999999</v>
      </c>
      <c r="H50" s="26">
        <v>886610.1999999995</v>
      </c>
      <c r="I50" s="26">
        <f t="shared" si="9"/>
        <v>-58676.39999999956</v>
      </c>
      <c r="J50" s="45"/>
    </row>
    <row r="51" spans="1:10" ht="13.5" thickBot="1">
      <c r="A51" s="69">
        <v>12</v>
      </c>
      <c r="B51" s="35">
        <v>-890112.2000000002</v>
      </c>
      <c r="C51" s="36">
        <v>625570.5999999997</v>
      </c>
      <c r="D51" s="37">
        <v>-40412</v>
      </c>
      <c r="E51" s="36">
        <v>170806</v>
      </c>
      <c r="G51" s="43">
        <v>1037685.9999999997</v>
      </c>
      <c r="H51" s="44">
        <v>1171833.6</v>
      </c>
      <c r="I51" s="44">
        <f t="shared" si="9"/>
        <v>-134147.60000000044</v>
      </c>
      <c r="J51" s="45"/>
    </row>
    <row r="52" spans="1:10" ht="13.5" thickBot="1">
      <c r="A52" s="69" t="s">
        <v>0</v>
      </c>
      <c r="B52" s="76">
        <f>SUM(B40:B51)</f>
        <v>-11639711.700000003</v>
      </c>
      <c r="C52" s="76">
        <f>SUM(C40:C51)</f>
        <v>8606950.899999999</v>
      </c>
      <c r="D52" s="76">
        <f>SUM(D40:D51)</f>
        <v>-12234</v>
      </c>
      <c r="E52" s="77">
        <f>SUM(E40:E51)</f>
        <v>1332169</v>
      </c>
      <c r="G52" s="78">
        <f>SUM(G40:G51)</f>
        <v>11241124.899999999</v>
      </c>
      <c r="H52" s="82">
        <f>SUM(H40:H51)</f>
        <v>12953950.700000003</v>
      </c>
      <c r="I52" s="79">
        <f>SUM(I40:I51)</f>
        <v>-1712825.8000000035</v>
      </c>
      <c r="J52" s="45"/>
    </row>
  </sheetData>
  <sheetProtection sheet="1"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9.75390625" style="47" bestFit="1" customWidth="1"/>
    <col min="2" max="2" width="10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21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2020</v>
      </c>
      <c r="C3" s="51">
        <v>2019</v>
      </c>
      <c r="D3" s="48">
        <v>2020</v>
      </c>
      <c r="E3" s="51">
        <v>2019</v>
      </c>
      <c r="F3" s="48">
        <v>2020</v>
      </c>
      <c r="G3" s="51">
        <v>2019</v>
      </c>
      <c r="H3" s="48">
        <v>2020</v>
      </c>
      <c r="I3" s="93">
        <v>2019</v>
      </c>
    </row>
    <row r="4" spans="1:9" ht="12.75">
      <c r="A4" s="53">
        <v>1</v>
      </c>
      <c r="B4" s="49">
        <f>Hárok1!B23</f>
        <v>-1361450.7999999998</v>
      </c>
      <c r="C4" s="52">
        <f>Hárok1!B40</f>
        <v>-1268090.6999999983</v>
      </c>
      <c r="D4" s="50">
        <f>Hárok1!C23</f>
        <v>898064.4999999999</v>
      </c>
      <c r="E4" s="50">
        <f>Hárok1!C40</f>
        <v>920079.7999999998</v>
      </c>
      <c r="F4" s="49">
        <f>Hárok1!D23</f>
        <v>-116038</v>
      </c>
      <c r="G4" s="52">
        <f>Hárok1!D40</f>
        <v>-90673</v>
      </c>
      <c r="H4" s="49">
        <f>Hárok1!E23</f>
        <v>328616</v>
      </c>
      <c r="I4" s="54">
        <f>Hárok1!E40</f>
        <v>196983</v>
      </c>
    </row>
    <row r="5" spans="1:9" ht="12.75">
      <c r="A5" s="53">
        <v>2</v>
      </c>
      <c r="B5" s="49">
        <f>Hárok1!B24</f>
        <v>-1137378.800000001</v>
      </c>
      <c r="C5" s="52">
        <f>Hárok1!B41</f>
        <v>-924928.5000000006</v>
      </c>
      <c r="D5" s="50">
        <f>Hárok1!C24</f>
        <v>879400.3000000002</v>
      </c>
      <c r="E5" s="50">
        <f>Hárok1!C41</f>
        <v>735300.6</v>
      </c>
      <c r="F5" s="49">
        <f>Hárok1!D24</f>
        <v>40931</v>
      </c>
      <c r="G5" s="52">
        <f>Hárok1!D41</f>
        <v>6890</v>
      </c>
      <c r="H5" s="49">
        <f>Hárok1!E24</f>
        <v>270412</v>
      </c>
      <c r="I5" s="54">
        <f>Hárok1!E41</f>
        <v>41381</v>
      </c>
    </row>
    <row r="6" spans="1:9" ht="12.75">
      <c r="A6" s="53">
        <v>3</v>
      </c>
      <c r="B6" s="49">
        <f>Hárok1!B25</f>
        <v>-885483.1999999996</v>
      </c>
      <c r="C6" s="52">
        <f>Hárok1!B42</f>
        <v>-755805.3</v>
      </c>
      <c r="D6" s="50">
        <f>Hárok1!C25</f>
        <v>588191.0000000002</v>
      </c>
      <c r="E6" s="50">
        <f>Hárok1!C42</f>
        <v>738270.5999999999</v>
      </c>
      <c r="F6" s="49">
        <f>Hárok1!D25</f>
        <v>31708</v>
      </c>
      <c r="G6" s="52">
        <f>Hárok1!D42</f>
        <v>8793</v>
      </c>
      <c r="H6" s="49">
        <f>Hárok1!E25</f>
        <v>309432</v>
      </c>
      <c r="I6" s="54">
        <f>Hárok1!E42</f>
        <v>33513</v>
      </c>
    </row>
    <row r="7" spans="1:9" ht="12.75">
      <c r="A7" s="53">
        <v>4</v>
      </c>
      <c r="B7" s="49">
        <f>Hárok1!B26</f>
        <v>-851367.6</v>
      </c>
      <c r="C7" s="52">
        <f>Hárok1!B43</f>
        <v>-1040962.9000000001</v>
      </c>
      <c r="D7" s="50">
        <f>Hárok1!C26</f>
        <v>722216.6999999998</v>
      </c>
      <c r="E7" s="50">
        <f>Hárok1!C43</f>
        <v>740261.4999999999</v>
      </c>
      <c r="F7" s="49">
        <f>Hárok1!D26</f>
        <v>32505</v>
      </c>
      <c r="G7" s="52">
        <f>Hárok1!D43</f>
        <v>3200</v>
      </c>
      <c r="H7" s="49">
        <f>Hárok1!E26</f>
        <v>102937</v>
      </c>
      <c r="I7" s="54">
        <f>Hárok1!E43</f>
        <v>67113</v>
      </c>
    </row>
    <row r="8" spans="1:9" ht="12.75">
      <c r="A8" s="53">
        <v>5</v>
      </c>
      <c r="B8" s="49">
        <f>Hárok1!B27</f>
        <v>-925480.599999999</v>
      </c>
      <c r="C8" s="52">
        <f>Hárok1!B44</f>
        <v>-843462.9999999998</v>
      </c>
      <c r="D8" s="50">
        <f>Hárok1!C27</f>
        <v>873135.3999999999</v>
      </c>
      <c r="E8" s="50">
        <f>Hárok1!C44</f>
        <v>859093.7999999993</v>
      </c>
      <c r="F8" s="49">
        <f>Hárok1!D27</f>
        <v>32111</v>
      </c>
      <c r="G8" s="52">
        <f>Hárok1!D44</f>
        <v>19044</v>
      </c>
      <c r="H8" s="49">
        <f>Hárok1!E27</f>
        <v>14424</v>
      </c>
      <c r="I8" s="54">
        <f>Hárok1!E44</f>
        <v>6423</v>
      </c>
    </row>
    <row r="9" spans="1:9" ht="12.75">
      <c r="A9" s="53">
        <v>6</v>
      </c>
      <c r="B9" s="49">
        <f>Hárok1!B28</f>
        <v>-687588.9999999998</v>
      </c>
      <c r="C9" s="52">
        <f>Hárok1!B45</f>
        <v>-791133.8000000007</v>
      </c>
      <c r="D9" s="50">
        <f>Hárok1!C28</f>
        <v>700890.6000000002</v>
      </c>
      <c r="E9" s="50">
        <f>Hárok1!C45</f>
        <v>557685.9999999999</v>
      </c>
      <c r="F9" s="49">
        <f>Hárok1!D28</f>
        <v>53223</v>
      </c>
      <c r="G9" s="52">
        <f>Hárok1!D45</f>
        <v>9761</v>
      </c>
      <c r="H9" s="49">
        <f>Hárok1!E28</f>
        <v>8008</v>
      </c>
      <c r="I9" s="54">
        <f>Hárok1!E45</f>
        <v>78010</v>
      </c>
    </row>
    <row r="10" spans="1:9" ht="12.75">
      <c r="A10" s="53">
        <v>7</v>
      </c>
      <c r="B10" s="49">
        <f>Hárok1!B29</f>
        <v>-799827.7000000003</v>
      </c>
      <c r="C10" s="52">
        <f>Hárok1!B46</f>
        <v>-809492.3999999991</v>
      </c>
      <c r="D10" s="50">
        <f>Hárok1!C29</f>
        <v>755620.7000000003</v>
      </c>
      <c r="E10" s="50">
        <f>Hárok1!C46</f>
        <v>449032.6</v>
      </c>
      <c r="F10" s="49">
        <f>Hárok1!D29</f>
        <v>61766</v>
      </c>
      <c r="G10" s="52">
        <f>Hárok1!D46</f>
        <v>14111</v>
      </c>
      <c r="H10" s="49">
        <f>Hárok1!E29</f>
        <v>7832</v>
      </c>
      <c r="I10" s="54">
        <f>Hárok1!E46</f>
        <v>150203</v>
      </c>
    </row>
    <row r="11" spans="1:9" ht="12.75">
      <c r="A11" s="53">
        <v>8</v>
      </c>
      <c r="B11" s="49">
        <f>Hárok1!B30</f>
        <v>-808648.2000000003</v>
      </c>
      <c r="C11" s="52">
        <f>Hárok1!B47</f>
        <v>-997729.2999999996</v>
      </c>
      <c r="D11" s="50">
        <f>Hárok1!C30</f>
        <v>798430.9999999993</v>
      </c>
      <c r="E11" s="50">
        <f>Hárok1!C47</f>
        <v>748674.1</v>
      </c>
      <c r="F11" s="49">
        <f>Hárok1!D30</f>
        <v>39325</v>
      </c>
      <c r="G11" s="52">
        <f>Hárok1!D47</f>
        <v>26133</v>
      </c>
      <c r="H11" s="49">
        <f>Hárok1!E30</f>
        <v>16856</v>
      </c>
      <c r="I11" s="54">
        <f>Hárok1!E47</f>
        <v>147222</v>
      </c>
    </row>
    <row r="12" spans="1:9" ht="12.75">
      <c r="A12" s="53">
        <v>9</v>
      </c>
      <c r="B12" s="49">
        <f>Hárok1!B31</f>
        <v>-679409.900000001</v>
      </c>
      <c r="C12" s="52">
        <f>Hárok1!B48</f>
        <v>-1295670.7000000025</v>
      </c>
      <c r="D12" s="50">
        <f>Hárok1!C31</f>
        <v>524768.7999999998</v>
      </c>
      <c r="E12" s="50">
        <f>Hárok1!C48</f>
        <v>895485.7999999997</v>
      </c>
      <c r="F12" s="49">
        <f>Hárok1!D31</f>
        <v>16195</v>
      </c>
      <c r="G12" s="52">
        <f>Hárok1!D48</f>
        <v>5147</v>
      </c>
      <c r="H12" s="49">
        <f>Hárok1!E31</f>
        <v>31367</v>
      </c>
      <c r="I12" s="54">
        <f>Hárok1!E48</f>
        <v>124566</v>
      </c>
    </row>
    <row r="13" spans="1:9" ht="12.75">
      <c r="A13" s="53">
        <v>10</v>
      </c>
      <c r="B13" s="49">
        <f>Hárok1!B32</f>
        <v>-881583.9000000003</v>
      </c>
      <c r="C13" s="52">
        <f>Hárok1!B49</f>
        <v>-1293628.3000000007</v>
      </c>
      <c r="D13" s="50">
        <f>Hárok1!C32</f>
        <v>651868.1000000002</v>
      </c>
      <c r="E13" s="50">
        <f>Hárok1!C49</f>
        <v>855083.2999999997</v>
      </c>
      <c r="F13" s="49">
        <f>Hárok1!D32</f>
        <v>31571</v>
      </c>
      <c r="G13" s="52">
        <f>Hárok1!D49</f>
        <v>3142</v>
      </c>
      <c r="H13" s="49">
        <f>Hárok1!E32</f>
        <v>104010</v>
      </c>
      <c r="I13" s="54">
        <f>Hárok1!E49</f>
        <v>150973</v>
      </c>
    </row>
    <row r="14" spans="1:9" ht="12.75">
      <c r="A14" s="53">
        <v>11</v>
      </c>
      <c r="B14" s="49">
        <f>Hárok1!B33</f>
        <v>-1031758.1999999995</v>
      </c>
      <c r="C14" s="52">
        <f>Hárok1!B50</f>
        <v>-728694.5999999995</v>
      </c>
      <c r="D14" s="50">
        <f>Hárok1!C33</f>
        <v>800951.3999999999</v>
      </c>
      <c r="E14" s="50">
        <f>Hárok1!C50</f>
        <v>482412.19999999995</v>
      </c>
      <c r="F14" s="49">
        <f>Hárok1!D33</f>
        <v>16119</v>
      </c>
      <c r="G14" s="52">
        <f>Hárok1!D50</f>
        <v>22630</v>
      </c>
      <c r="H14" s="49">
        <f>Hárok1!E33</f>
        <v>142378</v>
      </c>
      <c r="I14" s="54">
        <f>Hárok1!E50</f>
        <v>164976</v>
      </c>
    </row>
    <row r="15" spans="1:9" ht="12.75">
      <c r="A15" s="60">
        <v>12</v>
      </c>
      <c r="B15" s="62">
        <f>Hárok1!B34</f>
        <v>-825633.5999999996</v>
      </c>
      <c r="C15" s="63">
        <f>Hárok1!B51</f>
        <v>-890112.2000000002</v>
      </c>
      <c r="D15" s="64">
        <f>Hárok1!C34</f>
        <v>658429.2000000005</v>
      </c>
      <c r="E15" s="64">
        <f>Hárok1!C51</f>
        <v>625570.5999999997</v>
      </c>
      <c r="F15" s="62">
        <f>Hárok1!D34</f>
        <v>-6898</v>
      </c>
      <c r="G15" s="63">
        <f>Hárok1!D51</f>
        <v>-40412</v>
      </c>
      <c r="H15" s="62">
        <f>Hárok1!E34</f>
        <v>96193</v>
      </c>
      <c r="I15" s="65">
        <f>Hárok1!E51</f>
        <v>170806</v>
      </c>
    </row>
    <row r="16" spans="1:9" ht="13.5" thickBot="1">
      <c r="A16" s="61" t="s">
        <v>0</v>
      </c>
      <c r="B16" s="55">
        <f>SUM(B4:B15)</f>
        <v>-10875611.5</v>
      </c>
      <c r="C16" s="56">
        <f aca="true" t="shared" si="0" ref="C16:I16">SUM(C4:C15)</f>
        <v>-11639711.700000003</v>
      </c>
      <c r="D16" s="57">
        <f t="shared" si="0"/>
        <v>8851967.700000001</v>
      </c>
      <c r="E16" s="57">
        <f t="shared" si="0"/>
        <v>8606950.899999999</v>
      </c>
      <c r="F16" s="55">
        <f t="shared" si="0"/>
        <v>232518</v>
      </c>
      <c r="G16" s="56">
        <f t="shared" si="0"/>
        <v>-12234</v>
      </c>
      <c r="H16" s="55">
        <f t="shared" si="0"/>
        <v>1432465</v>
      </c>
      <c r="I16" s="58">
        <f t="shared" si="0"/>
        <v>1332169</v>
      </c>
    </row>
    <row r="18" ht="12.75">
      <c r="A18" s="88" t="s">
        <v>20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="90" zoomScaleNormal="90" zoomScalePageLayoutView="0" workbookViewId="0" topLeftCell="A1">
      <selection activeCell="V25" sqref="V25"/>
    </sheetView>
  </sheetViews>
  <sheetFormatPr defaultColWidth="9.00390625" defaultRowHeight="12.75"/>
  <cols>
    <col min="18" max="18" width="8.00390625" style="0" customWidth="1"/>
  </cols>
  <sheetData>
    <row r="1" spans="1:18" ht="18.75">
      <c r="A1" s="121" t="s">
        <v>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</sheetData>
  <sheetProtection sheet="1"/>
  <mergeCells count="1">
    <mergeCell ref="A1:R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2021-12-21T10:22:54Z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